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Print_Area" localSheetId="0">'Лист4'!$A$1:$I$29</definedName>
  </definedNames>
  <calcPr fullCalcOnLoad="1"/>
</workbook>
</file>

<file path=xl/sharedStrings.xml><?xml version="1.0" encoding="utf-8"?>
<sst xmlns="http://schemas.openxmlformats.org/spreadsheetml/2006/main" count="148" uniqueCount="108">
  <si>
    <t>N</t>
  </si>
  <si>
    <t>Ф.И.О.</t>
  </si>
  <si>
    <t>Разряд</t>
  </si>
  <si>
    <t>Год р.</t>
  </si>
  <si>
    <t>Команда</t>
  </si>
  <si>
    <t>Расстояние</t>
  </si>
  <si>
    <t>Штрафы</t>
  </si>
  <si>
    <t>Время</t>
  </si>
  <si>
    <t>Результат</t>
  </si>
  <si>
    <t>Сокол</t>
  </si>
  <si>
    <t>ГАФК</t>
  </si>
  <si>
    <t>Штурм</t>
  </si>
  <si>
    <t>Горняк</t>
  </si>
  <si>
    <t>лично</t>
  </si>
  <si>
    <t>Салева</t>
  </si>
  <si>
    <t>Странник, Москва</t>
  </si>
  <si>
    <t>Строй-Нева</t>
  </si>
  <si>
    <t>Военмех</t>
  </si>
  <si>
    <t>Политех</t>
  </si>
  <si>
    <t>СПбГУ</t>
  </si>
  <si>
    <t>Два сокола</t>
  </si>
  <si>
    <t>Певцов Алексей Картавов Станислав</t>
  </si>
  <si>
    <t>КМС    3</t>
  </si>
  <si>
    <t>Раз.</t>
  </si>
  <si>
    <t>1970  1969</t>
  </si>
  <si>
    <t>1978  1969</t>
  </si>
  <si>
    <t>Локтионова Людмила  Михайлов Сергей</t>
  </si>
  <si>
    <t>2       3</t>
  </si>
  <si>
    <t>1981    1980</t>
  </si>
  <si>
    <t>1982   1978</t>
  </si>
  <si>
    <t>Масленникова Мария Татаринов Дмитрий</t>
  </si>
  <si>
    <t>3      3</t>
  </si>
  <si>
    <t>1980   1977</t>
  </si>
  <si>
    <t>Краснов Дмитрий  Свердлин Григорий</t>
  </si>
  <si>
    <t>1979  1978</t>
  </si>
  <si>
    <t>Минеева Наталья   Новикова Наталья</t>
  </si>
  <si>
    <t>МС МСМК</t>
  </si>
  <si>
    <t>1974  1977</t>
  </si>
  <si>
    <t>Шемулинкин Сергей Умницын Михаил</t>
  </si>
  <si>
    <t>МСМК МС</t>
  </si>
  <si>
    <t>1973  1977</t>
  </si>
  <si>
    <t>Маунтекс  Университет</t>
  </si>
  <si>
    <t>Колесников Валерий Фомичев Василий</t>
  </si>
  <si>
    <t>1 КМС</t>
  </si>
  <si>
    <t>КМС  2</t>
  </si>
  <si>
    <t>1983  1974</t>
  </si>
  <si>
    <t>Колтунов Игорь  Кондратович Мария</t>
  </si>
  <si>
    <t>1       2</t>
  </si>
  <si>
    <t>Григорьев Евгений Одинцов Александр</t>
  </si>
  <si>
    <t>КМС МСМК</t>
  </si>
  <si>
    <t>1961  1960</t>
  </si>
  <si>
    <t>Пушкарёва Дина Зидерер Олег</t>
  </si>
  <si>
    <t>2      1</t>
  </si>
  <si>
    <t>1978  1963</t>
  </si>
  <si>
    <t>Пашин Андрей  Елфимов Юрий</t>
  </si>
  <si>
    <t>1961  1977</t>
  </si>
  <si>
    <t>Маннинен Павел  Коряков Антон</t>
  </si>
  <si>
    <t>КМС  1</t>
  </si>
  <si>
    <t>1982  1971</t>
  </si>
  <si>
    <t>Краморев Александр  Панков Алексей</t>
  </si>
  <si>
    <t>1975   1976</t>
  </si>
  <si>
    <t>Чвиженко Стас  Черников Александр</t>
  </si>
  <si>
    <t>1978  1972</t>
  </si>
  <si>
    <t>Адамская Олеся  Черникова Нина</t>
  </si>
  <si>
    <t>1982  1973</t>
  </si>
  <si>
    <t>Горняк СПбГЭТУ</t>
  </si>
  <si>
    <t xml:space="preserve">1966  1958 </t>
  </si>
  <si>
    <t>2      2</t>
  </si>
  <si>
    <t>1977  1982</t>
  </si>
  <si>
    <t>КМС  КМС</t>
  </si>
  <si>
    <t>1968  1976</t>
  </si>
  <si>
    <t>Орлов Александр   Дульнев Егор</t>
  </si>
  <si>
    <t>1  КМС</t>
  </si>
  <si>
    <t>1979  1972</t>
  </si>
  <si>
    <t>1      1</t>
  </si>
  <si>
    <t>1978  1981</t>
  </si>
  <si>
    <t>Кочегарова Ирина  Соловьев Василий</t>
  </si>
  <si>
    <t>1977   1978</t>
  </si>
  <si>
    <t>Ручкин Александр  Михайлов Михаил</t>
  </si>
  <si>
    <t xml:space="preserve">1963  1972 </t>
  </si>
  <si>
    <t>Морошкина Александра  Коротких Алексей</t>
  </si>
  <si>
    <t>1981  1975</t>
  </si>
  <si>
    <t>МС  МС</t>
  </si>
  <si>
    <t>1957  1965</t>
  </si>
  <si>
    <t>Лауниц Надежда  Микушкина Анна</t>
  </si>
  <si>
    <t>1981  1980</t>
  </si>
  <si>
    <t>1971  1982</t>
  </si>
  <si>
    <t>Исаков Александр  Иванов Вячеслав</t>
  </si>
  <si>
    <t>1981  1981</t>
  </si>
  <si>
    <t>снятие</t>
  </si>
  <si>
    <t>ТОР</t>
  </si>
  <si>
    <t>ПРОТОКОЛ РЕЗУЛЬТАТОВ</t>
  </si>
  <si>
    <t>Место</t>
  </si>
  <si>
    <t>Ст.№</t>
  </si>
  <si>
    <t>2        1</t>
  </si>
  <si>
    <t>Колтунов Олег        Клепча Игорь</t>
  </si>
  <si>
    <t>1        2</t>
  </si>
  <si>
    <t>3         3</t>
  </si>
  <si>
    <t xml:space="preserve">Васильева Ирина       Усова Алла </t>
  </si>
  <si>
    <t>Торбин Глеб        Целищев Алексей</t>
  </si>
  <si>
    <t>Ипатов Сергей    Батулов Александр</t>
  </si>
  <si>
    <t>Иванов Кирилл          Котов Вячеслав</t>
  </si>
  <si>
    <t>Петрова Диана  Корниенко Екатерина</t>
  </si>
  <si>
    <t>1979  1982</t>
  </si>
  <si>
    <t>Примак Леонид        Качков Владимир</t>
  </si>
  <si>
    <t>Примак Николай            Деев Дмитрий</t>
  </si>
  <si>
    <t>Штурм      Строй-Нева</t>
  </si>
  <si>
    <t>Курятков Руслан        Изотов Максим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</si>
</sst>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mm:ss.0;@"/>
    <numFmt numFmtId="174" formatCode="0.0"/>
    <numFmt numFmtId="175" formatCode="0.000"/>
    <numFmt numFmtId="176" formatCode="0.0000"/>
    <numFmt numFmtId="177" formatCode="0.000000"/>
    <numFmt numFmtId="178" formatCode="0.00000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7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7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173" fontId="3" fillId="0" borderId="2" xfId="0" applyNumberFormat="1" applyFont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4" sqref="B4:E29"/>
    </sheetView>
  </sheetViews>
  <sheetFormatPr defaultColWidth="9.00390625" defaultRowHeight="12.75"/>
  <cols>
    <col min="1" max="1" width="5.375" style="5" customWidth="1"/>
    <col min="2" max="2" width="23.25390625" style="6" customWidth="1"/>
    <col min="3" max="4" width="10.25390625" style="5" customWidth="1"/>
    <col min="5" max="5" width="17.125" style="6" customWidth="1"/>
    <col min="6" max="6" width="10.875" style="6" customWidth="1"/>
    <col min="7" max="16384" width="9.125" style="6" customWidth="1"/>
  </cols>
  <sheetData>
    <row r="1" spans="1:9" s="5" customFormat="1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2.75">
      <c r="A2" s="4">
        <v>18</v>
      </c>
      <c r="F2" s="3"/>
      <c r="G2" s="3"/>
      <c r="H2" s="3"/>
      <c r="I2" s="3"/>
    </row>
    <row r="3" spans="1:9" ht="12.75">
      <c r="A3" s="4"/>
      <c r="F3" s="3"/>
      <c r="G3" s="3"/>
      <c r="H3" s="3"/>
      <c r="I3" s="3"/>
    </row>
    <row r="4" spans="1:9" ht="12.75">
      <c r="A4" s="4">
        <v>19</v>
      </c>
      <c r="F4" s="3"/>
      <c r="G4" s="3"/>
      <c r="H4" s="3"/>
      <c r="I4" s="3"/>
    </row>
    <row r="5" spans="1:9" ht="12.75">
      <c r="A5" s="4"/>
      <c r="F5" s="3"/>
      <c r="G5" s="3"/>
      <c r="H5" s="3"/>
      <c r="I5" s="3"/>
    </row>
    <row r="6" spans="1:9" ht="12.75">
      <c r="A6" s="4">
        <v>20</v>
      </c>
      <c r="F6" s="3"/>
      <c r="G6" s="3"/>
      <c r="H6" s="3"/>
      <c r="I6" s="3"/>
    </row>
    <row r="7" spans="1:9" ht="12.75">
      <c r="A7" s="4"/>
      <c r="F7" s="3"/>
      <c r="G7" s="3"/>
      <c r="H7" s="3"/>
      <c r="I7" s="3"/>
    </row>
    <row r="8" spans="1:9" ht="12.75">
      <c r="A8" s="4">
        <v>21</v>
      </c>
      <c r="F8" s="3"/>
      <c r="G8" s="3"/>
      <c r="H8" s="3"/>
      <c r="I8" s="3"/>
    </row>
    <row r="9" spans="1:9" ht="12.75">
      <c r="A9" s="4"/>
      <c r="F9" s="3"/>
      <c r="G9" s="3"/>
      <c r="H9" s="3"/>
      <c r="I9" s="3"/>
    </row>
    <row r="10" spans="1:9" ht="12.75">
      <c r="A10" s="4">
        <v>22</v>
      </c>
      <c r="F10" s="3"/>
      <c r="G10" s="3"/>
      <c r="H10" s="3"/>
      <c r="I10" s="3"/>
    </row>
    <row r="11" spans="1:9" ht="12.75">
      <c r="A11" s="4"/>
      <c r="F11" s="3"/>
      <c r="G11" s="3"/>
      <c r="H11" s="3"/>
      <c r="I11" s="3"/>
    </row>
    <row r="12" spans="1:9" ht="12.75">
      <c r="A12" s="4">
        <v>23</v>
      </c>
      <c r="F12" s="3"/>
      <c r="G12" s="3"/>
      <c r="H12" s="3"/>
      <c r="I12" s="3"/>
    </row>
    <row r="13" spans="1:9" ht="12.75">
      <c r="A13" s="4"/>
      <c r="F13" s="3"/>
      <c r="G13" s="3"/>
      <c r="H13" s="3"/>
      <c r="I13" s="3"/>
    </row>
    <row r="14" spans="1:9" ht="12.75">
      <c r="A14" s="4">
        <v>24</v>
      </c>
      <c r="F14" s="3"/>
      <c r="G14" s="3"/>
      <c r="H14" s="3"/>
      <c r="I14" s="3"/>
    </row>
    <row r="15" spans="1:9" ht="12.75">
      <c r="A15" s="4"/>
      <c r="F15" s="3"/>
      <c r="G15" s="3"/>
      <c r="H15" s="3"/>
      <c r="I15" s="3"/>
    </row>
    <row r="16" spans="1:9" ht="12.75">
      <c r="A16" s="4">
        <v>25</v>
      </c>
      <c r="F16" s="3"/>
      <c r="G16" s="3"/>
      <c r="H16" s="3"/>
      <c r="I16" s="3"/>
    </row>
    <row r="17" spans="1:9" ht="12.75">
      <c r="A17" s="4"/>
      <c r="F17" s="3"/>
      <c r="G17" s="3"/>
      <c r="H17" s="3"/>
      <c r="I17" s="3"/>
    </row>
    <row r="18" spans="1:9" ht="12.75">
      <c r="A18" s="4">
        <v>26</v>
      </c>
      <c r="F18" s="3"/>
      <c r="G18" s="3"/>
      <c r="H18" s="3"/>
      <c r="I18" s="3"/>
    </row>
    <row r="19" spans="1:9" ht="12.75">
      <c r="A19" s="4"/>
      <c r="F19" s="3"/>
      <c r="G19" s="3"/>
      <c r="H19" s="3"/>
      <c r="I19" s="3"/>
    </row>
    <row r="20" spans="1:9" ht="12.75">
      <c r="A20" s="4">
        <v>27</v>
      </c>
      <c r="F20" s="3"/>
      <c r="G20" s="3"/>
      <c r="H20" s="3"/>
      <c r="I20" s="3"/>
    </row>
    <row r="21" spans="1:9" ht="12.75">
      <c r="A21" s="4"/>
      <c r="F21" s="3"/>
      <c r="G21" s="3"/>
      <c r="H21" s="3"/>
      <c r="I21" s="3"/>
    </row>
    <row r="22" spans="1:9" ht="12.75">
      <c r="A22" s="4">
        <v>28</v>
      </c>
      <c r="F22" s="3"/>
      <c r="G22" s="3"/>
      <c r="H22" s="3"/>
      <c r="I22" s="3"/>
    </row>
    <row r="23" spans="1:9" ht="12.75">
      <c r="A23" s="4"/>
      <c r="F23" s="3"/>
      <c r="G23" s="3"/>
      <c r="H23" s="3"/>
      <c r="I23" s="3"/>
    </row>
    <row r="24" spans="1:9" ht="12.75">
      <c r="A24" s="4">
        <v>29</v>
      </c>
      <c r="F24" s="3"/>
      <c r="G24" s="3"/>
      <c r="H24" s="3"/>
      <c r="I24" s="3"/>
    </row>
    <row r="25" spans="1:9" ht="12.75">
      <c r="A25" s="4"/>
      <c r="F25" s="3"/>
      <c r="G25" s="3"/>
      <c r="H25" s="3"/>
      <c r="I25" s="3"/>
    </row>
    <row r="26" spans="1:9" ht="12.75">
      <c r="A26" s="4">
        <v>30</v>
      </c>
      <c r="F26" s="3"/>
      <c r="G26" s="3"/>
      <c r="H26" s="3"/>
      <c r="I26" s="3"/>
    </row>
    <row r="27" spans="1:9" ht="12.75">
      <c r="A27" s="4"/>
      <c r="F27" s="3"/>
      <c r="G27" s="3"/>
      <c r="H27" s="3"/>
      <c r="I27" s="3"/>
    </row>
    <row r="28" spans="1:9" ht="12.75">
      <c r="A28" s="4">
        <v>31</v>
      </c>
      <c r="F28" s="3"/>
      <c r="G28" s="3"/>
      <c r="H28" s="3"/>
      <c r="I28" s="3"/>
    </row>
    <row r="29" spans="1:9" ht="12.75">
      <c r="A29" s="4"/>
      <c r="F29" s="3"/>
      <c r="G29" s="3"/>
      <c r="H29" s="3"/>
      <c r="I29" s="3"/>
    </row>
  </sheetData>
  <printOptions/>
  <pageMargins left="0.55" right="0.37" top="0.73" bottom="0.53" header="0.5" footer="0.46"/>
  <pageSetup horizontalDpi="300" verticalDpi="300" orientation="portrait" paperSize="9" scale="89" r:id="rId1"/>
  <headerFooter alignWithMargins="0">
    <oddHeader>&amp;CСТАРТОВЫЙ ПРОТОКОЛ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5">
      <selection activeCell="M19" sqref="M19"/>
    </sheetView>
  </sheetViews>
  <sheetFormatPr defaultColWidth="9.00390625" defaultRowHeight="12.75"/>
  <cols>
    <col min="1" max="1" width="4.875" style="1" customWidth="1"/>
    <col min="2" max="2" width="20.75390625" style="0" customWidth="1"/>
    <col min="3" max="3" width="5.625" style="1" customWidth="1"/>
    <col min="4" max="4" width="7.25390625" style="0" customWidth="1"/>
    <col min="5" max="5" width="12.25390625" style="0" customWidth="1"/>
    <col min="6" max="6" width="10.75390625" style="0" customWidth="1"/>
    <col min="8" max="8" width="0" style="0" hidden="1" customWidth="1"/>
    <col min="10" max="10" width="11.625" style="0" bestFit="1" customWidth="1"/>
    <col min="11" max="11" width="6.00390625" style="0" customWidth="1"/>
  </cols>
  <sheetData>
    <row r="1" spans="1:11" ht="12.75">
      <c r="A1" s="29" t="s">
        <v>91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8" ht="7.5" customHeight="1">
      <c r="B2" s="1"/>
      <c r="D2" s="1"/>
      <c r="E2" s="1"/>
      <c r="F2" s="1"/>
      <c r="G2" s="1"/>
      <c r="H2" s="1">
        <f>30*60</f>
        <v>1800</v>
      </c>
    </row>
    <row r="3" ht="9.75" customHeight="1" hidden="1"/>
    <row r="4" spans="1:11" s="1" customFormat="1" ht="12.75">
      <c r="A4" s="2" t="s">
        <v>93</v>
      </c>
      <c r="B4" s="2" t="s">
        <v>1</v>
      </c>
      <c r="C4" s="2" t="s">
        <v>23</v>
      </c>
      <c r="D4" s="2" t="s">
        <v>3</v>
      </c>
      <c r="E4" s="2" t="s">
        <v>4</v>
      </c>
      <c r="F4" s="2" t="s">
        <v>5</v>
      </c>
      <c r="G4" s="2" t="s">
        <v>6</v>
      </c>
      <c r="H4" s="8" t="s">
        <v>7</v>
      </c>
      <c r="I4" s="8" t="s">
        <v>7</v>
      </c>
      <c r="J4" s="2" t="s">
        <v>8</v>
      </c>
      <c r="K4" s="2" t="s">
        <v>92</v>
      </c>
    </row>
    <row r="5" spans="1:11" s="14" customFormat="1" ht="24">
      <c r="A5" s="7">
        <v>21</v>
      </c>
      <c r="B5" s="10" t="s">
        <v>99</v>
      </c>
      <c r="C5" s="7" t="s">
        <v>69</v>
      </c>
      <c r="D5" s="7" t="s">
        <v>70</v>
      </c>
      <c r="E5" s="11" t="s">
        <v>16</v>
      </c>
      <c r="F5" s="7" t="s">
        <v>90</v>
      </c>
      <c r="G5" s="7">
        <v>30</v>
      </c>
      <c r="H5" s="7">
        <f>24*60+13+0.7</f>
        <v>1453.7</v>
      </c>
      <c r="I5" s="12">
        <v>0.01682523148148148</v>
      </c>
      <c r="J5" s="13">
        <f aca="true" t="shared" si="0" ref="J5:J34">IF(F5="ТОР",240*($H$5/H5)-G5,IF(G5="снятие",F5,240*($H$5/H$2)*(F5/48.4)-G5))</f>
        <v>210</v>
      </c>
      <c r="K5" s="7">
        <v>1</v>
      </c>
    </row>
    <row r="6" spans="1:11" s="19" customFormat="1" ht="24">
      <c r="A6" s="15">
        <v>7</v>
      </c>
      <c r="B6" s="16" t="s">
        <v>38</v>
      </c>
      <c r="C6" s="9" t="s">
        <v>39</v>
      </c>
      <c r="D6" s="17" t="s">
        <v>40</v>
      </c>
      <c r="E6" s="11" t="s">
        <v>41</v>
      </c>
      <c r="F6" s="9" t="s">
        <v>90</v>
      </c>
      <c r="G6" s="9">
        <v>30</v>
      </c>
      <c r="H6" s="7">
        <f>27*60+59</f>
        <v>1679</v>
      </c>
      <c r="I6" s="18">
        <v>0.01943287037037037</v>
      </c>
      <c r="J6" s="13">
        <f t="shared" si="0"/>
        <v>177.79511614055986</v>
      </c>
      <c r="K6" s="15">
        <v>2</v>
      </c>
    </row>
    <row r="7" spans="1:11" s="19" customFormat="1" ht="24">
      <c r="A7" s="7">
        <v>1</v>
      </c>
      <c r="B7" s="20" t="s">
        <v>21</v>
      </c>
      <c r="C7" s="21" t="s">
        <v>22</v>
      </c>
      <c r="D7" s="22" t="s">
        <v>24</v>
      </c>
      <c r="E7" s="11" t="s">
        <v>9</v>
      </c>
      <c r="F7" s="13">
        <v>27.5</v>
      </c>
      <c r="G7" s="7">
        <v>60</v>
      </c>
      <c r="H7" s="23"/>
      <c r="I7" s="24">
        <v>0.013888888888888888</v>
      </c>
      <c r="J7" s="13">
        <f t="shared" si="0"/>
        <v>50.128787878787904</v>
      </c>
      <c r="K7" s="7">
        <v>3</v>
      </c>
    </row>
    <row r="8" spans="1:11" s="19" customFormat="1" ht="24">
      <c r="A8" s="15">
        <v>29</v>
      </c>
      <c r="B8" s="10" t="s">
        <v>84</v>
      </c>
      <c r="C8" s="7" t="s">
        <v>69</v>
      </c>
      <c r="D8" s="7" t="s">
        <v>85</v>
      </c>
      <c r="E8" s="11" t="s">
        <v>19</v>
      </c>
      <c r="F8" s="13">
        <f>(11+13.8)/2</f>
        <v>12.4</v>
      </c>
      <c r="G8" s="7">
        <v>0</v>
      </c>
      <c r="H8" s="7"/>
      <c r="I8" s="25">
        <v>0.416666666666667</v>
      </c>
      <c r="J8" s="13">
        <f t="shared" si="0"/>
        <v>49.65807162534436</v>
      </c>
      <c r="K8" s="15">
        <v>4</v>
      </c>
    </row>
    <row r="9" spans="1:11" s="19" customFormat="1" ht="25.5" customHeight="1">
      <c r="A9" s="7">
        <v>28</v>
      </c>
      <c r="B9" s="10" t="s">
        <v>104</v>
      </c>
      <c r="C9" s="7" t="s">
        <v>82</v>
      </c>
      <c r="D9" s="7" t="s">
        <v>83</v>
      </c>
      <c r="E9" s="11" t="s">
        <v>12</v>
      </c>
      <c r="F9" s="13">
        <f>(11+12.2)/2</f>
        <v>11.6</v>
      </c>
      <c r="G9" s="7">
        <v>0</v>
      </c>
      <c r="H9" s="7"/>
      <c r="I9" s="25">
        <v>0.416666666666667</v>
      </c>
      <c r="J9" s="13">
        <f t="shared" si="0"/>
        <v>46.45432506887053</v>
      </c>
      <c r="K9" s="7">
        <v>5</v>
      </c>
    </row>
    <row r="10" spans="1:11" s="19" customFormat="1" ht="25.5" customHeight="1">
      <c r="A10" s="15">
        <v>20</v>
      </c>
      <c r="B10" s="10" t="s">
        <v>100</v>
      </c>
      <c r="C10" s="7" t="s">
        <v>67</v>
      </c>
      <c r="D10" s="17" t="s">
        <v>68</v>
      </c>
      <c r="E10" s="11" t="s">
        <v>11</v>
      </c>
      <c r="F10" s="13">
        <f>(11+20)/2</f>
        <v>15.5</v>
      </c>
      <c r="G10" s="7">
        <v>30</v>
      </c>
      <c r="H10" s="26"/>
      <c r="I10" s="25">
        <v>0.416666666666667</v>
      </c>
      <c r="J10" s="13">
        <f t="shared" si="0"/>
        <v>32.07258953168044</v>
      </c>
      <c r="K10" s="15">
        <v>6</v>
      </c>
    </row>
    <row r="11" spans="1:11" s="19" customFormat="1" ht="25.5" customHeight="1">
      <c r="A11" s="7">
        <v>22</v>
      </c>
      <c r="B11" s="10" t="s">
        <v>71</v>
      </c>
      <c r="C11" s="7" t="s">
        <v>72</v>
      </c>
      <c r="D11" s="7" t="s">
        <v>73</v>
      </c>
      <c r="E11" s="11" t="s">
        <v>15</v>
      </c>
      <c r="F11" s="13">
        <f>(11+20)/2</f>
        <v>15.5</v>
      </c>
      <c r="G11" s="7">
        <v>30</v>
      </c>
      <c r="H11" s="7"/>
      <c r="I11" s="25">
        <v>0.4166666666666667</v>
      </c>
      <c r="J11" s="13">
        <f t="shared" si="0"/>
        <v>32.07258953168044</v>
      </c>
      <c r="K11" s="15">
        <v>6</v>
      </c>
    </row>
    <row r="12" spans="1:11" s="19" customFormat="1" ht="25.5" customHeight="1">
      <c r="A12" s="15">
        <v>3</v>
      </c>
      <c r="B12" s="27" t="s">
        <v>95</v>
      </c>
      <c r="C12" s="22" t="s">
        <v>96</v>
      </c>
      <c r="D12" s="22" t="s">
        <v>29</v>
      </c>
      <c r="E12" s="11" t="s">
        <v>11</v>
      </c>
      <c r="F12" s="13">
        <f>(15.6+11)/2</f>
        <v>13.3</v>
      </c>
      <c r="G12" s="7">
        <v>30</v>
      </c>
      <c r="H12" s="23"/>
      <c r="I12" s="25">
        <v>0.416666666666667</v>
      </c>
      <c r="J12" s="13">
        <f t="shared" si="0"/>
        <v>23.262286501377417</v>
      </c>
      <c r="K12" s="15">
        <v>8</v>
      </c>
    </row>
    <row r="13" spans="1:11" s="19" customFormat="1" ht="25.5" customHeight="1">
      <c r="A13" s="7">
        <v>9</v>
      </c>
      <c r="B13" s="10" t="s">
        <v>105</v>
      </c>
      <c r="C13" s="7" t="s">
        <v>44</v>
      </c>
      <c r="D13" s="7" t="s">
        <v>45</v>
      </c>
      <c r="E13" s="11" t="s">
        <v>12</v>
      </c>
      <c r="F13" s="13">
        <f>(13.8+11)/2</f>
        <v>12.4</v>
      </c>
      <c r="G13" s="7">
        <v>30</v>
      </c>
      <c r="H13" s="23"/>
      <c r="I13" s="25">
        <v>0.416666666666667</v>
      </c>
      <c r="J13" s="13">
        <f t="shared" si="0"/>
        <v>19.658071625344363</v>
      </c>
      <c r="K13" s="7">
        <v>9</v>
      </c>
    </row>
    <row r="14" spans="1:11" s="19" customFormat="1" ht="25.5" customHeight="1">
      <c r="A14" s="15">
        <v>6</v>
      </c>
      <c r="B14" s="10" t="s">
        <v>35</v>
      </c>
      <c r="C14" s="7" t="s">
        <v>36</v>
      </c>
      <c r="D14" s="7" t="s">
        <v>37</v>
      </c>
      <c r="E14" s="11" t="s">
        <v>13</v>
      </c>
      <c r="F14" s="13">
        <f>(11+12.2)/2</f>
        <v>11.6</v>
      </c>
      <c r="G14" s="7">
        <v>30</v>
      </c>
      <c r="H14" s="23"/>
      <c r="I14" s="25">
        <v>0.416666666666667</v>
      </c>
      <c r="J14" s="13">
        <f t="shared" si="0"/>
        <v>16.45432506887053</v>
      </c>
      <c r="K14" s="15">
        <v>10</v>
      </c>
    </row>
    <row r="15" spans="1:11" s="19" customFormat="1" ht="25.5" customHeight="1">
      <c r="A15" s="7">
        <v>13</v>
      </c>
      <c r="B15" s="10" t="s">
        <v>54</v>
      </c>
      <c r="C15" s="7" t="s">
        <v>44</v>
      </c>
      <c r="D15" s="7" t="s">
        <v>55</v>
      </c>
      <c r="E15" s="11" t="s">
        <v>17</v>
      </c>
      <c r="F15" s="13">
        <f>(11.5+11)/2</f>
        <v>11.25</v>
      </c>
      <c r="G15" s="7">
        <v>30</v>
      </c>
      <c r="H15" s="23"/>
      <c r="I15" s="25">
        <v>0.416666666666667</v>
      </c>
      <c r="J15" s="13">
        <f t="shared" si="0"/>
        <v>15.052685950413228</v>
      </c>
      <c r="K15" s="7">
        <v>11</v>
      </c>
    </row>
    <row r="16" spans="1:11" s="19" customFormat="1" ht="25.5" customHeight="1">
      <c r="A16" s="7">
        <v>30</v>
      </c>
      <c r="B16" s="10" t="s">
        <v>107</v>
      </c>
      <c r="C16" s="7" t="s">
        <v>74</v>
      </c>
      <c r="D16" s="7" t="s">
        <v>86</v>
      </c>
      <c r="E16" s="11" t="s">
        <v>20</v>
      </c>
      <c r="F16" s="13">
        <f>(17.1+11)/2</f>
        <v>14.05</v>
      </c>
      <c r="G16" s="7">
        <v>60</v>
      </c>
      <c r="H16" s="7"/>
      <c r="I16" s="25">
        <v>0.416666666666667</v>
      </c>
      <c r="J16" s="13">
        <f t="shared" si="0"/>
        <v>-3.7342011019283703</v>
      </c>
      <c r="K16" s="15">
        <v>12</v>
      </c>
    </row>
    <row r="17" spans="1:11" s="19" customFormat="1" ht="25.5" customHeight="1">
      <c r="A17" s="7">
        <v>12</v>
      </c>
      <c r="B17" s="11" t="s">
        <v>51</v>
      </c>
      <c r="C17" s="7" t="s">
        <v>94</v>
      </c>
      <c r="D17" s="7" t="s">
        <v>53</v>
      </c>
      <c r="E17" s="11" t="s">
        <v>106</v>
      </c>
      <c r="F17" s="13">
        <f>(11+18.9)/2</f>
        <v>14.95</v>
      </c>
      <c r="G17" s="7">
        <v>66</v>
      </c>
      <c r="H17" s="23"/>
      <c r="I17" s="25">
        <v>0.4166666666666667</v>
      </c>
      <c r="J17" s="13">
        <f t="shared" si="0"/>
        <v>-6.1299862258953155</v>
      </c>
      <c r="K17" s="7">
        <v>13</v>
      </c>
    </row>
    <row r="18" spans="1:11" s="19" customFormat="1" ht="25.5" customHeight="1">
      <c r="A18" s="7">
        <v>11</v>
      </c>
      <c r="B18" s="11" t="s">
        <v>48</v>
      </c>
      <c r="C18" s="7" t="s">
        <v>49</v>
      </c>
      <c r="D18" s="17" t="s">
        <v>50</v>
      </c>
      <c r="E18" s="11" t="s">
        <v>12</v>
      </c>
      <c r="F18" s="13">
        <f>(11+15.6)/2</f>
        <v>13.3</v>
      </c>
      <c r="G18" s="7">
        <v>60</v>
      </c>
      <c r="H18" s="23"/>
      <c r="I18" s="25">
        <v>0.416666666666667</v>
      </c>
      <c r="J18" s="13">
        <f t="shared" si="0"/>
        <v>-6.737713498622583</v>
      </c>
      <c r="K18" s="15">
        <v>14</v>
      </c>
    </row>
    <row r="19" spans="1:11" s="19" customFormat="1" ht="24">
      <c r="A19" s="7">
        <v>16</v>
      </c>
      <c r="B19" s="11" t="s">
        <v>61</v>
      </c>
      <c r="C19" s="7" t="s">
        <v>57</v>
      </c>
      <c r="D19" s="7" t="s">
        <v>62</v>
      </c>
      <c r="E19" s="11" t="s">
        <v>16</v>
      </c>
      <c r="F19" s="13">
        <f>(15.6+11)/2</f>
        <v>13.3</v>
      </c>
      <c r="G19" s="7">
        <v>60</v>
      </c>
      <c r="H19" s="26"/>
      <c r="I19" s="26">
        <v>0.416666666666667</v>
      </c>
      <c r="J19" s="13">
        <f t="shared" si="0"/>
        <v>-6.737713498622583</v>
      </c>
      <c r="K19" s="15">
        <v>14</v>
      </c>
    </row>
    <row r="20" spans="1:11" s="19" customFormat="1" ht="24">
      <c r="A20" s="7">
        <v>26</v>
      </c>
      <c r="B20" s="11" t="s">
        <v>78</v>
      </c>
      <c r="C20" s="7" t="s">
        <v>39</v>
      </c>
      <c r="D20" s="7" t="s">
        <v>79</v>
      </c>
      <c r="E20" s="11" t="s">
        <v>13</v>
      </c>
      <c r="F20" s="13">
        <f>(15.6+11)/2</f>
        <v>13.3</v>
      </c>
      <c r="G20" s="7">
        <v>60</v>
      </c>
      <c r="H20" s="7"/>
      <c r="I20" s="26">
        <v>0.416666666666667</v>
      </c>
      <c r="J20" s="13">
        <f t="shared" si="0"/>
        <v>-6.737713498622583</v>
      </c>
      <c r="K20" s="15">
        <v>14</v>
      </c>
    </row>
    <row r="21" spans="1:11" s="19" customFormat="1" ht="24">
      <c r="A21" s="7">
        <v>17</v>
      </c>
      <c r="B21" s="11" t="s">
        <v>63</v>
      </c>
      <c r="C21" s="7" t="s">
        <v>52</v>
      </c>
      <c r="D21" s="7" t="s">
        <v>64</v>
      </c>
      <c r="E21" s="11" t="s">
        <v>65</v>
      </c>
      <c r="F21" s="13">
        <f>(11+12.2)/2</f>
        <v>11.6</v>
      </c>
      <c r="G21" s="7">
        <v>60</v>
      </c>
      <c r="H21" s="26"/>
      <c r="I21" s="26">
        <v>0.416666666666667</v>
      </c>
      <c r="J21" s="13">
        <f t="shared" si="0"/>
        <v>-13.545674931129469</v>
      </c>
      <c r="K21" s="7">
        <v>17</v>
      </c>
    </row>
    <row r="22" spans="1:11" s="19" customFormat="1" ht="25.5" customHeight="1">
      <c r="A22" s="7">
        <v>10</v>
      </c>
      <c r="B22" s="11" t="s">
        <v>46</v>
      </c>
      <c r="C22" s="7" t="s">
        <v>47</v>
      </c>
      <c r="D22" s="7" t="s">
        <v>25</v>
      </c>
      <c r="E22" s="11" t="s">
        <v>11</v>
      </c>
      <c r="F22" s="13">
        <f>(11.5+11)/2</f>
        <v>11.25</v>
      </c>
      <c r="G22" s="7">
        <v>60</v>
      </c>
      <c r="H22" s="23"/>
      <c r="I22" s="26">
        <v>0.416666666666667</v>
      </c>
      <c r="J22" s="13">
        <f t="shared" si="0"/>
        <v>-14.947314049586772</v>
      </c>
      <c r="K22" s="15">
        <v>18</v>
      </c>
    </row>
    <row r="23" spans="1:11" s="19" customFormat="1" ht="25.5" customHeight="1">
      <c r="A23" s="7">
        <v>27</v>
      </c>
      <c r="B23" s="11" t="s">
        <v>80</v>
      </c>
      <c r="C23" s="7" t="s">
        <v>31</v>
      </c>
      <c r="D23" s="7" t="s">
        <v>81</v>
      </c>
      <c r="E23" s="11" t="s">
        <v>11</v>
      </c>
      <c r="F23" s="13">
        <v>11</v>
      </c>
      <c r="G23" s="7">
        <v>60</v>
      </c>
      <c r="H23" s="7"/>
      <c r="I23" s="26">
        <v>0.416666666666667</v>
      </c>
      <c r="J23" s="13">
        <f t="shared" si="0"/>
        <v>-15.948484848484838</v>
      </c>
      <c r="K23" s="7">
        <v>19</v>
      </c>
    </row>
    <row r="24" spans="1:11" s="19" customFormat="1" ht="25.5" customHeight="1">
      <c r="A24" s="7">
        <v>24</v>
      </c>
      <c r="B24" s="11" t="s">
        <v>101</v>
      </c>
      <c r="C24" s="7" t="s">
        <v>74</v>
      </c>
      <c r="D24" s="7" t="s">
        <v>75</v>
      </c>
      <c r="E24" s="11" t="s">
        <v>11</v>
      </c>
      <c r="F24" s="13">
        <f>(11.5+11)/2</f>
        <v>11.25</v>
      </c>
      <c r="G24" s="7">
        <v>66</v>
      </c>
      <c r="H24" s="7"/>
      <c r="I24" s="26">
        <v>0.416666666666667</v>
      </c>
      <c r="J24" s="13">
        <f t="shared" si="0"/>
        <v>-20.947314049586772</v>
      </c>
      <c r="K24" s="15">
        <v>20</v>
      </c>
    </row>
    <row r="25" spans="1:11" s="19" customFormat="1" ht="24">
      <c r="A25" s="7">
        <v>23</v>
      </c>
      <c r="B25" s="11" t="s">
        <v>102</v>
      </c>
      <c r="C25" s="7" t="s">
        <v>31</v>
      </c>
      <c r="D25" s="7" t="s">
        <v>103</v>
      </c>
      <c r="E25" s="11" t="s">
        <v>11</v>
      </c>
      <c r="F25" s="13">
        <f>(7.7+11)/2</f>
        <v>9.35</v>
      </c>
      <c r="G25" s="7">
        <v>60</v>
      </c>
      <c r="H25" s="7"/>
      <c r="I25" s="26">
        <v>0.416666666666667</v>
      </c>
      <c r="J25" s="13">
        <f t="shared" si="0"/>
        <v>-22.55621212121212</v>
      </c>
      <c r="K25" s="7">
        <v>21</v>
      </c>
    </row>
    <row r="26" spans="1:11" s="19" customFormat="1" ht="24">
      <c r="A26" s="7">
        <v>8</v>
      </c>
      <c r="B26" s="11" t="s">
        <v>42</v>
      </c>
      <c r="C26" s="7" t="s">
        <v>43</v>
      </c>
      <c r="D26" s="7" t="s">
        <v>37</v>
      </c>
      <c r="E26" s="11" t="s">
        <v>14</v>
      </c>
      <c r="F26" s="13">
        <f>(11+20)/2</f>
        <v>15.5</v>
      </c>
      <c r="G26" s="7">
        <v>90</v>
      </c>
      <c r="H26" s="23"/>
      <c r="I26" s="26">
        <v>0.4166666666666667</v>
      </c>
      <c r="J26" s="13">
        <f t="shared" si="0"/>
        <v>-27.927410468319557</v>
      </c>
      <c r="K26" s="15">
        <v>22</v>
      </c>
    </row>
    <row r="27" spans="1:11" s="19" customFormat="1" ht="24">
      <c r="A27" s="7">
        <v>4</v>
      </c>
      <c r="B27" s="11" t="s">
        <v>30</v>
      </c>
      <c r="C27" s="7" t="s">
        <v>97</v>
      </c>
      <c r="D27" s="17" t="s">
        <v>32</v>
      </c>
      <c r="E27" s="11" t="s">
        <v>11</v>
      </c>
      <c r="F27" s="13">
        <f>(3+11)/2</f>
        <v>7</v>
      </c>
      <c r="G27" s="7">
        <v>60</v>
      </c>
      <c r="H27" s="23"/>
      <c r="I27" s="26">
        <v>0.4166666666666667</v>
      </c>
      <c r="J27" s="13">
        <f t="shared" si="0"/>
        <v>-31.967217630853987</v>
      </c>
      <c r="K27" s="7">
        <v>23</v>
      </c>
    </row>
    <row r="28" spans="1:11" s="19" customFormat="1" ht="24">
      <c r="A28" s="7">
        <v>18</v>
      </c>
      <c r="B28" s="11" t="s">
        <v>98</v>
      </c>
      <c r="C28" s="7" t="s">
        <v>44</v>
      </c>
      <c r="D28" s="7" t="s">
        <v>66</v>
      </c>
      <c r="E28" s="11" t="s">
        <v>11</v>
      </c>
      <c r="F28" s="13">
        <f>(11.5+11)/2</f>
        <v>11.25</v>
      </c>
      <c r="G28" s="7">
        <v>90</v>
      </c>
      <c r="H28" s="26"/>
      <c r="I28" s="26">
        <v>0.416666666666667</v>
      </c>
      <c r="J28" s="13">
        <f t="shared" si="0"/>
        <v>-44.94731404958677</v>
      </c>
      <c r="K28" s="15">
        <v>24</v>
      </c>
    </row>
    <row r="29" spans="1:11" s="19" customFormat="1" ht="24">
      <c r="A29" s="7">
        <v>31</v>
      </c>
      <c r="B29" s="11" t="s">
        <v>87</v>
      </c>
      <c r="C29" s="7" t="s">
        <v>44</v>
      </c>
      <c r="D29" s="7" t="s">
        <v>88</v>
      </c>
      <c r="E29" s="11" t="s">
        <v>12</v>
      </c>
      <c r="F29" s="13">
        <f>9.3/2</f>
        <v>4.65</v>
      </c>
      <c r="G29" s="7">
        <v>90</v>
      </c>
      <c r="H29" s="7"/>
      <c r="I29" s="26">
        <v>0.416666666666667</v>
      </c>
      <c r="J29" s="13">
        <f t="shared" si="0"/>
        <v>-71.37822314049586</v>
      </c>
      <c r="K29" s="7">
        <v>25</v>
      </c>
    </row>
    <row r="30" spans="1:11" s="19" customFormat="1" ht="25.5" customHeight="1">
      <c r="A30" s="7">
        <v>5</v>
      </c>
      <c r="B30" s="11" t="s">
        <v>33</v>
      </c>
      <c r="C30" s="7" t="s">
        <v>27</v>
      </c>
      <c r="D30" s="7" t="s">
        <v>34</v>
      </c>
      <c r="E30" s="11" t="s">
        <v>12</v>
      </c>
      <c r="F30" s="13">
        <v>5.5</v>
      </c>
      <c r="G30" s="7" t="s">
        <v>89</v>
      </c>
      <c r="H30" s="26"/>
      <c r="I30" s="26"/>
      <c r="J30" s="13">
        <f t="shared" si="0"/>
        <v>5.5</v>
      </c>
      <c r="K30" s="15">
        <v>26</v>
      </c>
    </row>
    <row r="31" spans="1:11" s="19" customFormat="1" ht="25.5" customHeight="1">
      <c r="A31" s="7">
        <v>14</v>
      </c>
      <c r="B31" s="11" t="s">
        <v>56</v>
      </c>
      <c r="C31" s="7" t="s">
        <v>57</v>
      </c>
      <c r="D31" s="7" t="s">
        <v>58</v>
      </c>
      <c r="E31" s="11" t="s">
        <v>18</v>
      </c>
      <c r="F31" s="13">
        <f>9.3/2</f>
        <v>4.65</v>
      </c>
      <c r="G31" s="7" t="s">
        <v>89</v>
      </c>
      <c r="H31" s="7"/>
      <c r="I31" s="7"/>
      <c r="J31" s="13">
        <f t="shared" si="0"/>
        <v>4.65</v>
      </c>
      <c r="K31" s="7">
        <v>27</v>
      </c>
    </row>
    <row r="32" spans="1:11" s="19" customFormat="1" ht="24">
      <c r="A32" s="7">
        <v>2</v>
      </c>
      <c r="B32" s="28" t="s">
        <v>26</v>
      </c>
      <c r="C32" s="22" t="s">
        <v>27</v>
      </c>
      <c r="D32" s="22" t="s">
        <v>28</v>
      </c>
      <c r="E32" s="11" t="s">
        <v>10</v>
      </c>
      <c r="F32" s="13">
        <f>7.7/2</f>
        <v>3.85</v>
      </c>
      <c r="G32" s="7" t="s">
        <v>89</v>
      </c>
      <c r="H32" s="26"/>
      <c r="I32" s="26"/>
      <c r="J32" s="13">
        <f t="shared" si="0"/>
        <v>3.85</v>
      </c>
      <c r="K32" s="15">
        <v>28</v>
      </c>
    </row>
    <row r="33" spans="1:11" s="19" customFormat="1" ht="24">
      <c r="A33" s="7">
        <v>15</v>
      </c>
      <c r="B33" s="11" t="s">
        <v>59</v>
      </c>
      <c r="C33" s="7" t="s">
        <v>31</v>
      </c>
      <c r="D33" s="7" t="s">
        <v>60</v>
      </c>
      <c r="E33" s="11" t="s">
        <v>11</v>
      </c>
      <c r="F33" s="13">
        <f>7.7/2</f>
        <v>3.85</v>
      </c>
      <c r="G33" s="7" t="s">
        <v>89</v>
      </c>
      <c r="H33" s="7"/>
      <c r="I33" s="7"/>
      <c r="J33" s="13">
        <f t="shared" si="0"/>
        <v>3.85</v>
      </c>
      <c r="K33" s="15">
        <v>28</v>
      </c>
    </row>
    <row r="34" spans="1:11" s="19" customFormat="1" ht="24">
      <c r="A34" s="7">
        <v>25</v>
      </c>
      <c r="B34" s="11" t="s">
        <v>76</v>
      </c>
      <c r="C34" s="7" t="s">
        <v>52</v>
      </c>
      <c r="D34" s="7" t="s">
        <v>77</v>
      </c>
      <c r="E34" s="11" t="s">
        <v>12</v>
      </c>
      <c r="F34" s="13">
        <f>7.7/2</f>
        <v>3.85</v>
      </c>
      <c r="G34" s="7" t="s">
        <v>89</v>
      </c>
      <c r="H34" s="7"/>
      <c r="I34" s="7"/>
      <c r="J34" s="13">
        <f t="shared" si="0"/>
        <v>3.85</v>
      </c>
      <c r="K34" s="15">
        <v>28</v>
      </c>
    </row>
  </sheetData>
  <mergeCells count="1">
    <mergeCell ref="A1:K1"/>
  </mergeCells>
  <printOptions/>
  <pageMargins left="0.64" right="0.3937007874015748" top="0.82" bottom="0.2755905511811024" header="0.46" footer="0.07874015748031496"/>
  <pageSetup horizontalDpi="300" verticalDpi="300" orientation="portrait" paperSize="9" scale="93" r:id="rId1"/>
  <headerFooter alignWithMargins="0">
    <oddHeader>&amp;L
22 марта 2003г.&amp;CОткрытый Чемпионат Санкт-Петербурга по альпинистским связкам на искусственном рельефе&amp;R
г.Гатчина</oddHeader>
    <oddFooter>&amp;LГл.судья:
Гл.секретарь:&amp;RКлементьев М.П.
Могучая Т.В.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Lobachev</dc:creator>
  <cp:keywords/>
  <dc:description/>
  <cp:lastModifiedBy>Sergey</cp:lastModifiedBy>
  <cp:lastPrinted>2003-03-22T17:07:08Z</cp:lastPrinted>
  <dcterms:created xsi:type="dcterms:W3CDTF">2003-03-22T07:16:51Z</dcterms:created>
  <dcterms:modified xsi:type="dcterms:W3CDTF">2003-03-22T17:11:38Z</dcterms:modified>
  <cp:category/>
  <cp:version/>
  <cp:contentType/>
  <cp:contentStatus/>
</cp:coreProperties>
</file>